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d\Données Snudi-FO\Mouvement\Mouvement 2023\"/>
    </mc:Choice>
  </mc:AlternateContent>
  <xr:revisionPtr revIDLastSave="0" documentId="13_ncr:1_{5829F695-287F-46DB-9223-032FE743AE95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version modifiée" sheetId="4" r:id="rId1"/>
    <sheet name="Feuil1" sheetId="1" r:id="rId2"/>
    <sheet name="Feuil2" sheetId="2" r:id="rId3"/>
    <sheet name="Feuil3" sheetId="3" r:id="rId4"/>
  </sheets>
  <definedNames>
    <definedName name="Non">'version modifiée'!#REF!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31" i="4"/>
  <c r="G21" i="4"/>
  <c r="F15" i="4"/>
  <c r="G15" i="4" s="1"/>
  <c r="G39" i="4" l="1"/>
  <c r="G40" i="4" l="1"/>
  <c r="G38" i="4"/>
  <c r="G37" i="4" l="1"/>
  <c r="G36" i="4"/>
  <c r="G29" i="4"/>
  <c r="G26" i="4"/>
  <c r="G25" i="4"/>
  <c r="F14" i="4" l="1"/>
  <c r="G14" i="4" s="1"/>
  <c r="G13" i="4"/>
  <c r="G16" i="4" s="1"/>
  <c r="G42" i="4" l="1"/>
  <c r="E13" i="1"/>
  <c r="E26" i="1"/>
  <c r="E25" i="1"/>
  <c r="E24" i="1"/>
  <c r="E23" i="1"/>
  <c r="E22" i="1"/>
  <c r="E21" i="1"/>
  <c r="E20" i="1"/>
  <c r="E19" i="1"/>
  <c r="E15" i="1"/>
  <c r="E14" i="1"/>
  <c r="E27" i="1" l="1"/>
  <c r="G45" i="4"/>
  <c r="E16" i="1"/>
  <c r="E30" i="1" l="1"/>
</calcChain>
</file>

<file path=xl/sharedStrings.xml><?xml version="1.0" encoding="utf-8"?>
<sst xmlns="http://schemas.openxmlformats.org/spreadsheetml/2006/main" count="104" uniqueCount="71">
  <si>
    <t>Nom</t>
  </si>
  <si>
    <t>Prénom</t>
  </si>
  <si>
    <t>Mail</t>
  </si>
  <si>
    <t>Téléphone</t>
  </si>
  <si>
    <t>Etes-vous syndiqué au Snudi FO ?</t>
  </si>
  <si>
    <t>Votre affectation actuelle</t>
  </si>
  <si>
    <t>A titre :</t>
  </si>
  <si>
    <t>Provisoire</t>
  </si>
  <si>
    <t>Acceptez-vous de recevoir notre lettre d'info ?</t>
  </si>
  <si>
    <t>Depuis le (date au format JJ/MM/AAAA):</t>
  </si>
  <si>
    <t>Votre barème</t>
  </si>
  <si>
    <t>Appellation</t>
  </si>
  <si>
    <t>Votre réponse:</t>
  </si>
  <si>
    <t>Points de barème</t>
  </si>
  <si>
    <t>Votre AGS</t>
  </si>
  <si>
    <t>Années complètes</t>
  </si>
  <si>
    <t>Mois complets</t>
  </si>
  <si>
    <t>Jours</t>
  </si>
  <si>
    <t>Total AGS:</t>
  </si>
  <si>
    <t>Points de bonification éventuels</t>
  </si>
  <si>
    <t>Majoration au titre du handicap (RQTH)</t>
  </si>
  <si>
    <t>Attention particulière pour situation médicale ou sociale</t>
  </si>
  <si>
    <t>Majoration pour RC, APC ou PI</t>
  </si>
  <si>
    <t>Majoration pour 5 ans en REP/REP+/Quartiers politiques de la ville</t>
  </si>
  <si>
    <t>Majoration pour les enseignants qui exercent en zone rurale depuis</t>
  </si>
  <si>
    <t>Majoration liée au caractère répété de la demande</t>
  </si>
  <si>
    <t>Majoration pour mesure de carte scolaire</t>
  </si>
  <si>
    <t>Non</t>
  </si>
  <si>
    <t>Majoration pour les enseignants en ASH sans spécialité depuis</t>
  </si>
  <si>
    <t>Vos points de bonification éventuels:</t>
  </si>
  <si>
    <t>Votre barème pour le mouvement 2020:</t>
  </si>
  <si>
    <t>Calcul de votre barème 2020 SNUDI FO 37</t>
  </si>
  <si>
    <t>2 ans</t>
  </si>
  <si>
    <t>1 an</t>
  </si>
  <si>
    <t>valeur à indiquer</t>
  </si>
  <si>
    <t>Votre réponse (liste) :</t>
  </si>
  <si>
    <t>Etes-vous syndiqué au SNUDI-FO ?</t>
  </si>
  <si>
    <t>Vos points de bonification éventuels :</t>
  </si>
  <si>
    <t>Total AGS :</t>
  </si>
  <si>
    <t>Depuis le (date au format JJ/MM/AAAA) :</t>
  </si>
  <si>
    <t>1/12</t>
  </si>
  <si>
    <t>Fermetures Successives</t>
  </si>
  <si>
    <t>3 ans</t>
  </si>
  <si>
    <t>Après 3 ans consécutifs</t>
  </si>
  <si>
    <t>Après 6 ans consécutifs</t>
  </si>
  <si>
    <t>Néo-Titulaire</t>
  </si>
  <si>
    <t>T1</t>
  </si>
  <si>
    <t>T2</t>
  </si>
  <si>
    <t>1/360</t>
  </si>
  <si>
    <t>Ecole</t>
  </si>
  <si>
    <t>Secteur géographique</t>
  </si>
  <si>
    <t>Circonscription</t>
  </si>
  <si>
    <t>Département</t>
  </si>
  <si>
    <t>Mesure de Carte Scolaire (Préciser la situation du poste demandé)</t>
  </si>
  <si>
    <t>Rapprochement de conjoint / Rapprochement de l'autorité parentale conjointe</t>
  </si>
  <si>
    <t>Réitération vœu précis n°1 (ne bonifie que ce vœu)</t>
  </si>
  <si>
    <t>Moins de 3 ans</t>
  </si>
  <si>
    <t>4 ans</t>
  </si>
  <si>
    <t>5 ans</t>
  </si>
  <si>
    <t>6 ans</t>
  </si>
  <si>
    <t>7 ans et plus</t>
  </si>
  <si>
    <t>RQTH connue</t>
  </si>
  <si>
    <t>Avis médecine</t>
  </si>
  <si>
    <t>Calcul de votre barème 2023 - SNUDI FO 67</t>
  </si>
  <si>
    <t>Stabilité postes ASH + MECS (pour un poste occupé au 01/09/2022)</t>
  </si>
  <si>
    <t>Ancienneté sur poste à titre définitif (au 31/08/2023)</t>
  </si>
  <si>
    <t>Situation médicale / Situation sociale / Parent isolé en situation particulière</t>
  </si>
  <si>
    <t>Enfants à naître et à charge (- de 18 ans au 01/09/2023)</t>
  </si>
  <si>
    <t>Votre barème pour le mouvement 2023 :</t>
  </si>
  <si>
    <t>Stabilité REP et REP+ ainsi que 3 écoles à difficultés marquées (Ampère, At Home et Rhin) poste occupé au 01/09/2022</t>
  </si>
  <si>
    <t>Votre Ancienneté dans le 1er degré (au 01/09/2022)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</si>
</sst>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rgb="FFFF0000"/>
      <name val="Gadugi"/>
      <family val="2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0" tint="-4.9989318521683403E-2"/>
      <name val="Gadug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auto="1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medium">
        <color rgb="FF0070C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/>
      <diagonal/>
    </border>
    <border>
      <left style="thin">
        <color indexed="64"/>
      </left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 style="medium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indexed="64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70C0"/>
      </right>
      <top style="medium">
        <color indexed="64"/>
      </top>
      <bottom/>
      <diagonal/>
    </border>
    <border>
      <left style="medium">
        <color theme="4"/>
      </left>
      <right style="medium">
        <color rgb="FF0070C0"/>
      </right>
      <top style="medium">
        <color auto="1"/>
      </top>
      <bottom style="medium">
        <color rgb="FF0070C0"/>
      </bottom>
      <diagonal/>
    </border>
    <border>
      <left style="medium">
        <color theme="4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0" borderId="29" xfId="0" applyBorder="1"/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29" xfId="0" applyFont="1" applyFill="1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1" fillId="9" borderId="47" xfId="0" applyFont="1" applyFill="1" applyBorder="1" applyAlignment="1">
      <alignment horizontal="center" vertical="center"/>
    </xf>
    <xf numFmtId="165" fontId="11" fillId="9" borderId="47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0" fontId="11" fillId="0" borderId="19" xfId="0" applyFont="1" applyBorder="1" applyAlignment="1" applyProtection="1">
      <alignment horizontal="left" vertical="center" indent="1"/>
      <protection locked="0"/>
    </xf>
    <xf numFmtId="0" fontId="11" fillId="0" borderId="20" xfId="0" applyFont="1" applyBorder="1" applyAlignment="1" applyProtection="1">
      <alignment horizontal="left" vertical="center" indent="1"/>
      <protection locked="0"/>
    </xf>
    <xf numFmtId="164" fontId="11" fillId="0" borderId="21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8" borderId="45" xfId="0" applyFont="1" applyFill="1" applyBorder="1" applyAlignment="1" applyProtection="1">
      <alignment horizontal="center" vertical="center"/>
      <protection locked="0"/>
    </xf>
    <xf numFmtId="0" fontId="11" fillId="8" borderId="46" xfId="0" applyFont="1" applyFill="1" applyBorder="1" applyAlignment="1" applyProtection="1">
      <alignment horizontal="center" vertical="center"/>
      <protection locked="0"/>
    </xf>
    <xf numFmtId="0" fontId="13" fillId="7" borderId="49" xfId="0" applyFont="1" applyFill="1" applyBorder="1" applyAlignment="1" applyProtection="1">
      <alignment horizontal="right" vertical="center" indent="3"/>
      <protection locked="0"/>
    </xf>
    <xf numFmtId="0" fontId="1" fillId="5" borderId="55" xfId="0" applyFont="1" applyFill="1" applyBorder="1" applyAlignment="1">
      <alignment vertical="center"/>
    </xf>
    <xf numFmtId="0" fontId="11" fillId="8" borderId="54" xfId="0" applyFont="1" applyFill="1" applyBorder="1" applyAlignment="1" applyProtection="1">
      <alignment horizontal="center" vertical="center"/>
      <protection locked="0"/>
    </xf>
    <xf numFmtId="165" fontId="11" fillId="9" borderId="34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165" fontId="14" fillId="5" borderId="61" xfId="0" quotePrefix="1" applyNumberFormat="1" applyFont="1" applyFill="1" applyBorder="1" applyAlignment="1">
      <alignment horizontal="center" vertical="center"/>
    </xf>
    <xf numFmtId="165" fontId="14" fillId="5" borderId="60" xfId="0" quotePrefix="1" applyNumberFormat="1" applyFont="1" applyFill="1" applyBorder="1" applyAlignment="1">
      <alignment horizontal="center" vertical="center"/>
    </xf>
    <xf numFmtId="165" fontId="11" fillId="4" borderId="17" xfId="0" applyNumberFormat="1" applyFont="1" applyFill="1" applyBorder="1" applyAlignment="1">
      <alignment horizontal="center" vertical="center"/>
    </xf>
    <xf numFmtId="165" fontId="14" fillId="5" borderId="61" xfId="0" applyNumberFormat="1" applyFont="1" applyFill="1" applyBorder="1" applyAlignment="1">
      <alignment horizontal="right" vertical="center" indent="3"/>
    </xf>
    <xf numFmtId="165" fontId="14" fillId="5" borderId="60" xfId="0" applyNumberFormat="1" applyFont="1" applyFill="1" applyBorder="1" applyAlignment="1">
      <alignment horizontal="right" vertical="center" indent="3"/>
    </xf>
    <xf numFmtId="0" fontId="11" fillId="9" borderId="48" xfId="0" applyFont="1" applyFill="1" applyBorder="1" applyAlignment="1">
      <alignment horizontal="center" vertical="center"/>
    </xf>
    <xf numFmtId="0" fontId="13" fillId="7" borderId="63" xfId="0" applyFont="1" applyFill="1" applyBorder="1" applyAlignment="1" applyProtection="1">
      <alignment horizontal="right" vertical="center" indent="3"/>
      <protection locked="0"/>
    </xf>
    <xf numFmtId="0" fontId="13" fillId="7" borderId="64" xfId="0" applyFont="1" applyFill="1" applyBorder="1" applyAlignment="1" applyProtection="1">
      <alignment horizontal="right" vertical="center" indent="3"/>
      <protection locked="0"/>
    </xf>
    <xf numFmtId="0" fontId="13" fillId="7" borderId="62" xfId="0" applyFont="1" applyFill="1" applyBorder="1" applyAlignment="1" applyProtection="1">
      <alignment horizontal="right" vertical="center" indent="3"/>
      <protection locked="0"/>
    </xf>
    <xf numFmtId="0" fontId="14" fillId="5" borderId="62" xfId="0" applyFont="1" applyFill="1" applyBorder="1" applyAlignment="1">
      <alignment horizontal="center" vertical="center"/>
    </xf>
    <xf numFmtId="0" fontId="13" fillId="7" borderId="65" xfId="0" applyFont="1" applyFill="1" applyBorder="1" applyAlignment="1" applyProtection="1">
      <alignment horizontal="right" vertical="center" indent="3"/>
      <protection locked="0"/>
    </xf>
    <xf numFmtId="0" fontId="20" fillId="5" borderId="62" xfId="0" applyFont="1" applyFill="1" applyBorder="1" applyAlignment="1">
      <alignment horizontal="center" vertical="center"/>
    </xf>
    <xf numFmtId="0" fontId="13" fillId="7" borderId="49" xfId="0" applyFont="1" applyFill="1" applyBorder="1" applyAlignment="1">
      <alignment horizontal="right" vertical="center" indent="3"/>
    </xf>
    <xf numFmtId="0" fontId="13" fillId="7" borderId="64" xfId="0" applyFont="1" applyFill="1" applyBorder="1" applyAlignment="1">
      <alignment horizontal="right" vertical="center" indent="3"/>
    </xf>
    <xf numFmtId="0" fontId="20" fillId="5" borderId="62" xfId="0" applyFont="1" applyFill="1" applyBorder="1" applyAlignment="1" applyProtection="1">
      <alignment horizontal="center" vertical="center"/>
      <protection locked="0"/>
    </xf>
    <xf numFmtId="0" fontId="14" fillId="5" borderId="70" xfId="0" applyFont="1" applyFill="1" applyBorder="1" applyAlignment="1" applyProtection="1">
      <alignment horizontal="center" vertical="center"/>
      <protection locked="0"/>
    </xf>
    <xf numFmtId="0" fontId="20" fillId="5" borderId="49" xfId="0" applyFont="1" applyFill="1" applyBorder="1" applyAlignment="1" applyProtection="1">
      <alignment horizontal="center" vertical="center"/>
      <protection locked="0"/>
    </xf>
    <xf numFmtId="0" fontId="14" fillId="5" borderId="59" xfId="0" applyFont="1" applyFill="1" applyBorder="1" applyAlignment="1" applyProtection="1">
      <alignment horizontal="right" vertical="center" indent="3"/>
      <protection locked="0"/>
    </xf>
    <xf numFmtId="0" fontId="14" fillId="5" borderId="65" xfId="0" applyFont="1" applyFill="1" applyBorder="1" applyAlignment="1" applyProtection="1">
      <alignment horizontal="right" vertical="center" indent="3"/>
      <protection locked="0"/>
    </xf>
    <xf numFmtId="0" fontId="13" fillId="7" borderId="75" xfId="0" applyFont="1" applyFill="1" applyBorder="1" applyAlignment="1" applyProtection="1">
      <alignment horizontal="right" vertical="center" indent="3"/>
      <protection locked="0"/>
    </xf>
    <xf numFmtId="0" fontId="13" fillId="7" borderId="76" xfId="0" applyFont="1" applyFill="1" applyBorder="1" applyAlignment="1" applyProtection="1">
      <alignment horizontal="right" vertical="center" indent="3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>
      <alignment horizontal="right" indent="2"/>
    </xf>
    <xf numFmtId="0" fontId="7" fillId="4" borderId="44" xfId="0" applyFont="1" applyFill="1" applyBorder="1" applyAlignment="1">
      <alignment horizontal="right" indent="2"/>
    </xf>
    <xf numFmtId="0" fontId="7" fillId="4" borderId="27" xfId="0" applyFont="1" applyFill="1" applyBorder="1" applyAlignment="1">
      <alignment horizontal="right" indent="2"/>
    </xf>
    <xf numFmtId="0" fontId="6" fillId="2" borderId="16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left" indent="1"/>
      <protection locked="0"/>
    </xf>
    <xf numFmtId="0" fontId="11" fillId="0" borderId="44" xfId="0" applyFont="1" applyBorder="1" applyAlignment="1" applyProtection="1">
      <alignment horizontal="left" indent="1"/>
      <protection locked="0"/>
    </xf>
    <xf numFmtId="0" fontId="11" fillId="0" borderId="27" xfId="0" applyFont="1" applyBorder="1" applyAlignment="1" applyProtection="1">
      <alignment horizontal="left" indent="1"/>
      <protection locked="0"/>
    </xf>
    <xf numFmtId="0" fontId="17" fillId="6" borderId="30" xfId="0" applyFont="1" applyFill="1" applyBorder="1" applyAlignment="1">
      <alignment horizontal="center" vertical="center"/>
    </xf>
    <xf numFmtId="0" fontId="17" fillId="6" borderId="31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center" vertical="center"/>
    </xf>
    <xf numFmtId="0" fontId="17" fillId="6" borderId="38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13" fillId="7" borderId="57" xfId="0" applyFont="1" applyFill="1" applyBorder="1" applyAlignment="1" applyProtection="1">
      <alignment horizontal="right" vertical="center" indent="3"/>
      <protection locked="0"/>
    </xf>
    <xf numFmtId="0" fontId="13" fillId="7" borderId="58" xfId="0" applyFont="1" applyFill="1" applyBorder="1" applyAlignment="1" applyProtection="1">
      <alignment horizontal="right" vertical="center" indent="3"/>
      <protection locked="0"/>
    </xf>
    <xf numFmtId="0" fontId="13" fillId="7" borderId="62" xfId="0" applyFont="1" applyFill="1" applyBorder="1" applyAlignment="1" applyProtection="1">
      <alignment horizontal="right" vertical="center" indent="3"/>
      <protection locked="0"/>
    </xf>
    <xf numFmtId="0" fontId="13" fillId="7" borderId="63" xfId="0" applyFont="1" applyFill="1" applyBorder="1" applyAlignment="1" applyProtection="1">
      <alignment horizontal="right" vertical="center" indent="3"/>
      <protection locked="0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3" fillId="7" borderId="62" xfId="0" applyFont="1" applyFill="1" applyBorder="1" applyAlignment="1">
      <alignment horizontal="right" vertical="center" indent="3"/>
    </xf>
    <xf numFmtId="0" fontId="13" fillId="7" borderId="63" xfId="0" applyFont="1" applyFill="1" applyBorder="1" applyAlignment="1">
      <alignment horizontal="right" vertical="center" indent="3"/>
    </xf>
    <xf numFmtId="0" fontId="11" fillId="9" borderId="48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19" fillId="5" borderId="50" xfId="0" applyFont="1" applyFill="1" applyBorder="1" applyAlignment="1">
      <alignment horizontal="center" vertical="center"/>
    </xf>
    <xf numFmtId="0" fontId="19" fillId="5" borderId="51" xfId="0" applyFont="1" applyFill="1" applyBorder="1" applyAlignment="1">
      <alignment horizontal="center" vertical="center"/>
    </xf>
    <xf numFmtId="0" fontId="19" fillId="5" borderId="33" xfId="0" applyFont="1" applyFill="1" applyBorder="1" applyAlignment="1">
      <alignment horizontal="center" vertical="center"/>
    </xf>
    <xf numFmtId="0" fontId="19" fillId="5" borderId="52" xfId="0" applyFont="1" applyFill="1" applyBorder="1" applyAlignment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  <protection locked="0"/>
    </xf>
    <xf numFmtId="0" fontId="11" fillId="8" borderId="54" xfId="0" applyFont="1" applyFill="1" applyBorder="1" applyAlignment="1" applyProtection="1">
      <alignment horizontal="center" vertical="center"/>
      <protection locked="0"/>
    </xf>
    <xf numFmtId="0" fontId="1" fillId="5" borderId="30" xfId="0" applyFont="1" applyFill="1" applyBorder="1" applyAlignment="1">
      <alignment horizontal="center" vertical="center"/>
    </xf>
    <xf numFmtId="0" fontId="1" fillId="5" borderId="73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1" fillId="8" borderId="74" xfId="0" applyFont="1" applyFill="1" applyBorder="1" applyAlignment="1" applyProtection="1">
      <alignment horizontal="center" vertical="center"/>
      <protection locked="0"/>
    </xf>
    <xf numFmtId="0" fontId="11" fillId="8" borderId="67" xfId="0" applyFont="1" applyFill="1" applyBorder="1" applyAlignment="1" applyProtection="1">
      <alignment horizontal="center" vertical="center"/>
      <protection locked="0"/>
    </xf>
    <xf numFmtId="0" fontId="11" fillId="9" borderId="77" xfId="0" applyFont="1" applyFill="1" applyBorder="1" applyAlignment="1">
      <alignment horizontal="center" vertical="center"/>
    </xf>
    <xf numFmtId="0" fontId="11" fillId="9" borderId="6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4" fontId="11" fillId="0" borderId="16" xfId="0" applyNumberFormat="1" applyFont="1" applyBorder="1" applyAlignment="1" applyProtection="1">
      <alignment horizontal="center" vertical="center"/>
      <protection locked="0"/>
    </xf>
    <xf numFmtId="14" fontId="11" fillId="0" borderId="44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21" fillId="5" borderId="50" xfId="0" applyFont="1" applyFill="1" applyBorder="1" applyAlignment="1">
      <alignment horizontal="center" vertical="center"/>
    </xf>
    <xf numFmtId="0" fontId="21" fillId="5" borderId="51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/>
    </xf>
    <xf numFmtId="0" fontId="21" fillId="5" borderId="33" xfId="0" applyFont="1" applyFill="1" applyBorder="1" applyAlignment="1">
      <alignment horizontal="center" vertical="center"/>
    </xf>
    <xf numFmtId="0" fontId="21" fillId="5" borderId="52" xfId="0" applyFont="1" applyFill="1" applyBorder="1" applyAlignment="1">
      <alignment horizontal="center" vertical="center"/>
    </xf>
    <xf numFmtId="0" fontId="11" fillId="8" borderId="66" xfId="0" applyFont="1" applyFill="1" applyBorder="1" applyAlignment="1" applyProtection="1">
      <alignment horizontal="center" vertical="center"/>
      <protection locked="0"/>
    </xf>
    <xf numFmtId="0" fontId="11" fillId="8" borderId="71" xfId="0" applyFont="1" applyFill="1" applyBorder="1" applyAlignment="1" applyProtection="1">
      <alignment horizontal="center" vertical="center"/>
      <protection locked="0"/>
    </xf>
    <xf numFmtId="0" fontId="11" fillId="9" borderId="68" xfId="0" applyFont="1" applyFill="1" applyBorder="1" applyAlignment="1">
      <alignment horizontal="center" vertical="center"/>
    </xf>
    <xf numFmtId="0" fontId="11" fillId="9" borderId="72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165" fontId="15" fillId="0" borderId="40" xfId="0" applyNumberFormat="1" applyFont="1" applyBorder="1" applyAlignment="1">
      <alignment horizontal="center" vertical="center"/>
    </xf>
    <xf numFmtId="165" fontId="15" fillId="0" borderId="41" xfId="0" applyNumberFormat="1" applyFont="1" applyBorder="1" applyAlignment="1">
      <alignment horizontal="center" vertical="center"/>
    </xf>
    <xf numFmtId="0" fontId="7" fillId="4" borderId="22" xfId="0" applyFont="1" applyFill="1" applyBorder="1" applyAlignment="1">
      <alignment horizontal="right" vertical="center" indent="3"/>
    </xf>
    <xf numFmtId="0" fontId="7" fillId="4" borderId="0" xfId="0" applyFont="1" applyFill="1" applyAlignment="1">
      <alignment horizontal="right" vertical="center" indent="3"/>
    </xf>
    <xf numFmtId="0" fontId="7" fillId="4" borderId="25" xfId="0" applyFont="1" applyFill="1" applyBorder="1" applyAlignment="1">
      <alignment horizontal="right" vertical="center" indent="3"/>
    </xf>
    <xf numFmtId="0" fontId="7" fillId="4" borderId="37" xfId="0" applyFont="1" applyFill="1" applyBorder="1" applyAlignment="1">
      <alignment horizontal="right" vertical="center" indent="3"/>
    </xf>
    <xf numFmtId="0" fontId="7" fillId="4" borderId="38" xfId="0" applyFont="1" applyFill="1" applyBorder="1" applyAlignment="1">
      <alignment horizontal="right" vertical="center" indent="3"/>
    </xf>
    <xf numFmtId="0" fontId="7" fillId="4" borderId="13" xfId="0" applyFont="1" applyFill="1" applyBorder="1" applyAlignment="1">
      <alignment horizontal="right" vertical="center" indent="3"/>
    </xf>
    <xf numFmtId="0" fontId="16" fillId="6" borderId="30" xfId="0" applyFont="1" applyFill="1" applyBorder="1" applyAlignment="1">
      <alignment horizontal="right" vertical="center" indent="3"/>
    </xf>
    <xf numFmtId="0" fontId="16" fillId="6" borderId="31" xfId="0" applyFont="1" applyFill="1" applyBorder="1" applyAlignment="1">
      <alignment horizontal="right" vertical="center" indent="3"/>
    </xf>
    <xf numFmtId="0" fontId="16" fillId="6" borderId="32" xfId="0" applyFont="1" applyFill="1" applyBorder="1" applyAlignment="1">
      <alignment horizontal="right" vertical="center" indent="3"/>
    </xf>
    <xf numFmtId="0" fontId="16" fillId="6" borderId="37" xfId="0" applyFont="1" applyFill="1" applyBorder="1" applyAlignment="1">
      <alignment horizontal="right" vertical="center" indent="3"/>
    </xf>
    <xf numFmtId="0" fontId="16" fillId="6" borderId="38" xfId="0" applyFont="1" applyFill="1" applyBorder="1" applyAlignment="1">
      <alignment horizontal="right" vertical="center" indent="3"/>
    </xf>
    <xf numFmtId="0" fontId="16" fillId="6" borderId="13" xfId="0" applyFont="1" applyFill="1" applyBorder="1" applyAlignment="1">
      <alignment horizontal="right" vertical="center" indent="3"/>
    </xf>
    <xf numFmtId="0" fontId="11" fillId="8" borderId="24" xfId="0" applyFont="1" applyFill="1" applyBorder="1" applyAlignment="1" applyProtection="1">
      <alignment horizontal="center" vertical="center"/>
      <protection locked="0"/>
    </xf>
    <xf numFmtId="0" fontId="12" fillId="4" borderId="53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18" fillId="5" borderId="52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6"/>
  <sheetViews>
    <sheetView showGridLines="0" tabSelected="1" workbookViewId="0">
      <selection activeCell="C4" sqref="C4"/>
    </sheetView>
  </sheetViews>
  <sheetFormatPr baseColWidth="10" defaultRowHeight="14.5" x14ac:dyDescent="0.35"/>
  <cols>
    <col min="2" max="2" width="42.81640625" bestFit="1" customWidth="1"/>
    <col min="3" max="3" width="30.54296875" customWidth="1"/>
    <col min="4" max="4" width="32.81640625" customWidth="1"/>
    <col min="5" max="5" width="19" customWidth="1"/>
    <col min="6" max="6" width="14.1796875" customWidth="1"/>
    <col min="7" max="7" width="31.54296875" bestFit="1" customWidth="1"/>
  </cols>
  <sheetData>
    <row r="1" spans="2:7" x14ac:dyDescent="0.35">
      <c r="B1" s="79" t="s">
        <v>63</v>
      </c>
      <c r="C1" s="80"/>
      <c r="D1" s="80"/>
      <c r="E1" s="80"/>
      <c r="F1" s="80"/>
      <c r="G1" s="81"/>
    </row>
    <row r="2" spans="2:7" ht="42.75" customHeight="1" thickBot="1" x14ac:dyDescent="0.4">
      <c r="B2" s="82"/>
      <c r="C2" s="83"/>
      <c r="D2" s="83"/>
      <c r="E2" s="83"/>
      <c r="F2" s="83"/>
      <c r="G2" s="84"/>
    </row>
    <row r="3" spans="2:7" ht="21.5" thickBot="1" x14ac:dyDescent="0.4">
      <c r="B3" s="6" t="s">
        <v>0</v>
      </c>
      <c r="C3" s="7" t="s">
        <v>1</v>
      </c>
      <c r="D3" s="73" t="s">
        <v>2</v>
      </c>
      <c r="E3" s="74"/>
      <c r="F3" s="75"/>
      <c r="G3" s="8" t="s">
        <v>3</v>
      </c>
    </row>
    <row r="4" spans="2:7" s="3" customFormat="1" ht="19" thickBot="1" x14ac:dyDescent="0.5">
      <c r="B4" s="31"/>
      <c r="C4" s="32"/>
      <c r="D4" s="76"/>
      <c r="E4" s="77"/>
      <c r="F4" s="78"/>
      <c r="G4" s="33"/>
    </row>
    <row r="5" spans="2:7" s="4" customFormat="1" ht="21.5" thickBot="1" x14ac:dyDescent="0.55000000000000004">
      <c r="B5" s="85" t="s">
        <v>36</v>
      </c>
      <c r="C5" s="86"/>
      <c r="D5" s="87" t="s">
        <v>8</v>
      </c>
      <c r="E5" s="88"/>
      <c r="F5" s="88"/>
      <c r="G5" s="89"/>
    </row>
    <row r="6" spans="2:7" s="4" customFormat="1" ht="21.5" thickBot="1" x14ac:dyDescent="0.55000000000000004">
      <c r="B6" s="65"/>
      <c r="C6" s="66"/>
      <c r="D6" s="67"/>
      <c r="E6" s="68"/>
      <c r="F6" s="68"/>
      <c r="G6" s="69"/>
    </row>
    <row r="7" spans="2:7" s="5" customFormat="1" ht="21.5" thickBot="1" x14ac:dyDescent="0.4">
      <c r="B7" s="6" t="s">
        <v>5</v>
      </c>
      <c r="C7" s="7" t="s">
        <v>6</v>
      </c>
      <c r="D7" s="73" t="s">
        <v>39</v>
      </c>
      <c r="E7" s="74"/>
      <c r="F7" s="74"/>
      <c r="G7" s="122"/>
    </row>
    <row r="8" spans="2:7" s="3" customFormat="1" ht="19" thickBot="1" x14ac:dyDescent="0.5">
      <c r="B8" s="34"/>
      <c r="C8" s="35"/>
      <c r="D8" s="123"/>
      <c r="E8" s="124"/>
      <c r="F8" s="124"/>
      <c r="G8" s="125"/>
    </row>
    <row r="9" spans="2:7" ht="15" thickBot="1" x14ac:dyDescent="0.4"/>
    <row r="10" spans="2:7" x14ac:dyDescent="0.35">
      <c r="B10" s="90" t="s">
        <v>10</v>
      </c>
      <c r="C10" s="91"/>
      <c r="D10" s="91"/>
      <c r="E10" s="91"/>
      <c r="F10" s="91"/>
      <c r="G10" s="92"/>
    </row>
    <row r="11" spans="2:7" ht="15" thickBot="1" x14ac:dyDescent="0.4">
      <c r="B11" s="93"/>
      <c r="C11" s="94"/>
      <c r="D11" s="94"/>
      <c r="E11" s="94"/>
      <c r="F11" s="94"/>
      <c r="G11" s="95"/>
    </row>
    <row r="12" spans="2:7" ht="19" thickBot="1" x14ac:dyDescent="0.4">
      <c r="B12" s="126" t="s">
        <v>11</v>
      </c>
      <c r="C12" s="127"/>
      <c r="D12" s="42" t="s">
        <v>35</v>
      </c>
      <c r="E12" s="96" t="s">
        <v>34</v>
      </c>
      <c r="F12" s="97"/>
      <c r="G12" s="43" t="s">
        <v>13</v>
      </c>
    </row>
    <row r="13" spans="2:7" ht="19" thickBot="1" x14ac:dyDescent="0.4">
      <c r="B13" s="128" t="s">
        <v>70</v>
      </c>
      <c r="C13" s="39" t="s">
        <v>15</v>
      </c>
      <c r="D13" s="40">
        <v>1</v>
      </c>
      <c r="E13" s="98">
        <v>5</v>
      </c>
      <c r="F13" s="99"/>
      <c r="G13" s="41">
        <f>D13*E13</f>
        <v>5</v>
      </c>
    </row>
    <row r="14" spans="2:7" ht="19" thickBot="1" x14ac:dyDescent="0.4">
      <c r="B14" s="129"/>
      <c r="C14" s="29" t="s">
        <v>16</v>
      </c>
      <c r="D14" s="36">
        <v>0</v>
      </c>
      <c r="E14" s="44" t="s">
        <v>40</v>
      </c>
      <c r="F14" s="47">
        <f>1/12</f>
        <v>8.3333333333333329E-2</v>
      </c>
      <c r="G14" s="28">
        <f>D14*F14*E13</f>
        <v>0</v>
      </c>
    </row>
    <row r="15" spans="2:7" ht="19" thickBot="1" x14ac:dyDescent="0.4">
      <c r="B15" s="130"/>
      <c r="C15" s="30" t="s">
        <v>17</v>
      </c>
      <c r="D15" s="37">
        <v>0</v>
      </c>
      <c r="E15" s="45" t="s">
        <v>48</v>
      </c>
      <c r="F15" s="48">
        <f>1/360</f>
        <v>2.7777777777777779E-3</v>
      </c>
      <c r="G15" s="28">
        <f>D15*F15*E13</f>
        <v>0</v>
      </c>
    </row>
    <row r="16" spans="2:7" ht="24" thickBot="1" x14ac:dyDescent="0.6">
      <c r="B16" s="70" t="s">
        <v>38</v>
      </c>
      <c r="C16" s="71"/>
      <c r="D16" s="71"/>
      <c r="E16" s="71"/>
      <c r="F16" s="72"/>
      <c r="G16" s="46">
        <f>SUM(G13:G15)+15</f>
        <v>20</v>
      </c>
    </row>
    <row r="17" spans="2:7" x14ac:dyDescent="0.35">
      <c r="B17" s="90" t="s">
        <v>19</v>
      </c>
      <c r="C17" s="91"/>
      <c r="D17" s="91"/>
      <c r="E17" s="91"/>
      <c r="F17" s="91"/>
      <c r="G17" s="92"/>
    </row>
    <row r="18" spans="2:7" ht="15" thickBot="1" x14ac:dyDescent="0.4">
      <c r="B18" s="93"/>
      <c r="C18" s="94"/>
      <c r="D18" s="94"/>
      <c r="E18" s="94"/>
      <c r="F18" s="94"/>
      <c r="G18" s="95"/>
    </row>
    <row r="19" spans="2:7" ht="19" thickBot="1" x14ac:dyDescent="0.4">
      <c r="B19" s="114" t="s">
        <v>20</v>
      </c>
      <c r="C19" s="115"/>
      <c r="D19" s="118" t="s">
        <v>27</v>
      </c>
      <c r="E19" s="61" t="s">
        <v>61</v>
      </c>
      <c r="F19" s="63">
        <v>100</v>
      </c>
      <c r="G19" s="120">
        <f>IF(D19="RQTH connue des services",F19,0)+IF(D19="Avis de la médecine de prévention",F20,0)</f>
        <v>0</v>
      </c>
    </row>
    <row r="20" spans="2:7" ht="19" thickBot="1" x14ac:dyDescent="0.4">
      <c r="B20" s="116"/>
      <c r="C20" s="117"/>
      <c r="D20" s="119"/>
      <c r="E20" s="62" t="s">
        <v>62</v>
      </c>
      <c r="F20" s="64">
        <v>800</v>
      </c>
      <c r="G20" s="121"/>
    </row>
    <row r="21" spans="2:7" ht="15" customHeight="1" thickBot="1" x14ac:dyDescent="0.4">
      <c r="B21" s="141" t="s">
        <v>53</v>
      </c>
      <c r="C21" s="142"/>
      <c r="D21" s="112" t="s">
        <v>27</v>
      </c>
      <c r="E21" s="53" t="s">
        <v>49</v>
      </c>
      <c r="F21" s="38">
        <v>500</v>
      </c>
      <c r="G21" s="106">
        <f>IF(D21="Ecole",F21,0)+IF(D21="Secteur géographique",F22,0)+IF(D21="Circonscription",F23,0)+IF(D21="Département",F24,0)</f>
        <v>0</v>
      </c>
    </row>
    <row r="22" spans="2:7" ht="15" customHeight="1" thickBot="1" x14ac:dyDescent="0.4">
      <c r="B22" s="143"/>
      <c r="C22" s="144"/>
      <c r="D22" s="159"/>
      <c r="E22" s="53" t="s">
        <v>50</v>
      </c>
      <c r="F22" s="38">
        <v>300</v>
      </c>
      <c r="G22" s="107"/>
    </row>
    <row r="23" spans="2:7" ht="15" customHeight="1" thickBot="1" x14ac:dyDescent="0.4">
      <c r="B23" s="143"/>
      <c r="C23" s="144"/>
      <c r="D23" s="159"/>
      <c r="E23" s="53" t="s">
        <v>51</v>
      </c>
      <c r="F23" s="38">
        <v>200</v>
      </c>
      <c r="G23" s="107"/>
    </row>
    <row r="24" spans="2:7" ht="15" customHeight="1" thickBot="1" x14ac:dyDescent="0.4">
      <c r="B24" s="143"/>
      <c r="C24" s="144"/>
      <c r="D24" s="159"/>
      <c r="E24" s="53" t="s">
        <v>52</v>
      </c>
      <c r="F24" s="38">
        <v>100</v>
      </c>
      <c r="G24" s="107"/>
    </row>
    <row r="25" spans="2:7" ht="15" customHeight="1" thickBot="1" x14ac:dyDescent="0.4">
      <c r="B25" s="102" t="s">
        <v>41</v>
      </c>
      <c r="C25" s="103"/>
      <c r="D25" s="36" t="s">
        <v>27</v>
      </c>
      <c r="E25" s="104">
        <v>60</v>
      </c>
      <c r="F25" s="105"/>
      <c r="G25" s="27">
        <f>IF(D25="Oui",E25,0)</f>
        <v>0</v>
      </c>
    </row>
    <row r="26" spans="2:7" ht="15" customHeight="1" thickBot="1" x14ac:dyDescent="0.4">
      <c r="B26" s="141" t="s">
        <v>64</v>
      </c>
      <c r="C26" s="142"/>
      <c r="D26" s="112" t="s">
        <v>27</v>
      </c>
      <c r="E26" s="53" t="s">
        <v>33</v>
      </c>
      <c r="F26" s="56">
        <v>15</v>
      </c>
      <c r="G26" s="106">
        <f>IF(D26=E26,F26,0)+IF(D26=E27,F27,0)+IF(D26=E28,F28,0)</f>
        <v>0</v>
      </c>
    </row>
    <row r="27" spans="2:7" ht="15" customHeight="1" thickBot="1" x14ac:dyDescent="0.4">
      <c r="B27" s="143"/>
      <c r="C27" s="144"/>
      <c r="D27" s="159"/>
      <c r="E27" s="53" t="s">
        <v>32</v>
      </c>
      <c r="F27" s="56">
        <v>20</v>
      </c>
      <c r="G27" s="107"/>
    </row>
    <row r="28" spans="2:7" ht="19" thickBot="1" x14ac:dyDescent="0.4">
      <c r="B28" s="116"/>
      <c r="C28" s="117"/>
      <c r="D28" s="113"/>
      <c r="E28" s="53" t="s">
        <v>42</v>
      </c>
      <c r="F28" s="56">
        <v>25</v>
      </c>
      <c r="G28" s="162"/>
    </row>
    <row r="29" spans="2:7" ht="19" thickBot="1" x14ac:dyDescent="0.4">
      <c r="B29" s="108" t="s">
        <v>69</v>
      </c>
      <c r="C29" s="109"/>
      <c r="D29" s="112" t="s">
        <v>27</v>
      </c>
      <c r="E29" s="55" t="s">
        <v>43</v>
      </c>
      <c r="F29" s="56">
        <v>15</v>
      </c>
      <c r="G29" s="106">
        <f>IF(D29="Oui",E30,0)+IF(D29=E29,F29,0)+IF(D29=E30,F30,0)</f>
        <v>0</v>
      </c>
    </row>
    <row r="30" spans="2:7" ht="19" thickBot="1" x14ac:dyDescent="0.4">
      <c r="B30" s="110"/>
      <c r="C30" s="111"/>
      <c r="D30" s="113"/>
      <c r="E30" s="58" t="s">
        <v>44</v>
      </c>
      <c r="F30" s="38">
        <v>30</v>
      </c>
      <c r="G30" s="162"/>
    </row>
    <row r="31" spans="2:7" ht="19" thickBot="1" x14ac:dyDescent="0.4">
      <c r="B31" s="131" t="s">
        <v>65</v>
      </c>
      <c r="C31" s="132"/>
      <c r="D31" s="137" t="s">
        <v>56</v>
      </c>
      <c r="E31" s="60" t="s">
        <v>42</v>
      </c>
      <c r="F31" s="50">
        <v>15</v>
      </c>
      <c r="G31" s="139">
        <f>IF(D31=E31,F31,0)+IF(D31=E32,F32,0)+IF(D31=E33,F33,0)+IF(D31=E34,F34,0)+IF(D31=E35,F35,0)</f>
        <v>0</v>
      </c>
    </row>
    <row r="32" spans="2:7" ht="19" thickBot="1" x14ac:dyDescent="0.4">
      <c r="B32" s="133"/>
      <c r="C32" s="134"/>
      <c r="D32" s="138"/>
      <c r="E32" s="60" t="s">
        <v>57</v>
      </c>
      <c r="F32" s="50">
        <v>16</v>
      </c>
      <c r="G32" s="140"/>
    </row>
    <row r="33" spans="2:7" ht="19" thickBot="1" x14ac:dyDescent="0.4">
      <c r="B33" s="133"/>
      <c r="C33" s="134"/>
      <c r="D33" s="138"/>
      <c r="E33" s="58" t="s">
        <v>58</v>
      </c>
      <c r="F33" s="38">
        <v>17</v>
      </c>
      <c r="G33" s="140"/>
    </row>
    <row r="34" spans="2:7" ht="19" thickBot="1" x14ac:dyDescent="0.4">
      <c r="B34" s="133"/>
      <c r="C34" s="134"/>
      <c r="D34" s="138"/>
      <c r="E34" s="60" t="s">
        <v>59</v>
      </c>
      <c r="F34" s="50">
        <v>18</v>
      </c>
      <c r="G34" s="140"/>
    </row>
    <row r="35" spans="2:7" ht="19" thickBot="1" x14ac:dyDescent="0.4">
      <c r="B35" s="135"/>
      <c r="C35" s="136"/>
      <c r="D35" s="119"/>
      <c r="E35" s="58" t="s">
        <v>60</v>
      </c>
      <c r="F35" s="38">
        <v>19</v>
      </c>
      <c r="G35" s="121"/>
    </row>
    <row r="36" spans="2:7" ht="19" thickBot="1" x14ac:dyDescent="0.4">
      <c r="B36" s="163" t="s">
        <v>54</v>
      </c>
      <c r="C36" s="164"/>
      <c r="D36" s="40" t="s">
        <v>27</v>
      </c>
      <c r="E36" s="100">
        <v>15</v>
      </c>
      <c r="F36" s="101"/>
      <c r="G36" s="49">
        <f>IF(D36="Oui",E36,0)</f>
        <v>0</v>
      </c>
    </row>
    <row r="37" spans="2:7" ht="19" thickBot="1" x14ac:dyDescent="0.4">
      <c r="B37" s="141" t="s">
        <v>55</v>
      </c>
      <c r="C37" s="142"/>
      <c r="D37" s="37" t="s">
        <v>27</v>
      </c>
      <c r="E37" s="100">
        <v>15</v>
      </c>
      <c r="F37" s="101"/>
      <c r="G37" s="49">
        <f>IF(D37="Oui",E37,0)</f>
        <v>0</v>
      </c>
    </row>
    <row r="38" spans="2:7" ht="19" thickBot="1" x14ac:dyDescent="0.4">
      <c r="B38" s="102" t="s">
        <v>66</v>
      </c>
      <c r="C38" s="103"/>
      <c r="D38" s="37" t="s">
        <v>27</v>
      </c>
      <c r="E38" s="52"/>
      <c r="F38" s="51">
        <v>14</v>
      </c>
      <c r="G38" s="49">
        <f>IF(D38="Oui",F38,0)</f>
        <v>0</v>
      </c>
    </row>
    <row r="39" spans="2:7" ht="19" thickBot="1" x14ac:dyDescent="0.4">
      <c r="B39" s="102" t="s">
        <v>67</v>
      </c>
      <c r="C39" s="103"/>
      <c r="D39" s="37" t="s">
        <v>27</v>
      </c>
      <c r="E39" s="54"/>
      <c r="F39" s="57">
        <v>10</v>
      </c>
      <c r="G39" s="49">
        <f>IF(D39="Oui",F39,0)</f>
        <v>0</v>
      </c>
    </row>
    <row r="40" spans="2:7" ht="19" thickBot="1" x14ac:dyDescent="0.4">
      <c r="B40" s="141" t="s">
        <v>45</v>
      </c>
      <c r="C40" s="142"/>
      <c r="D40" s="137" t="s">
        <v>27</v>
      </c>
      <c r="E40" s="59" t="s">
        <v>46</v>
      </c>
      <c r="F40" s="57">
        <v>12</v>
      </c>
      <c r="G40" s="139">
        <f>IF(D40="Oui",E41,0)+IF(D40="T1",F40,0)+IF(D40="T2",F41,0)</f>
        <v>0</v>
      </c>
    </row>
    <row r="41" spans="2:7" ht="19" thickBot="1" x14ac:dyDescent="0.4">
      <c r="B41" s="116"/>
      <c r="C41" s="117"/>
      <c r="D41" s="119"/>
      <c r="E41" s="59" t="s">
        <v>47</v>
      </c>
      <c r="F41" s="50">
        <v>6</v>
      </c>
      <c r="G41" s="121"/>
    </row>
    <row r="42" spans="2:7" ht="23.25" customHeight="1" x14ac:dyDescent="0.35">
      <c r="B42" s="147" t="s">
        <v>37</v>
      </c>
      <c r="C42" s="148"/>
      <c r="D42" s="148"/>
      <c r="E42" s="148"/>
      <c r="F42" s="149"/>
      <c r="G42" s="160">
        <f>SUM(G19:G40)</f>
        <v>0</v>
      </c>
    </row>
    <row r="43" spans="2:7" ht="15" customHeight="1" thickBot="1" x14ac:dyDescent="0.4">
      <c r="B43" s="150"/>
      <c r="C43" s="151"/>
      <c r="D43" s="151"/>
      <c r="E43" s="151"/>
      <c r="F43" s="152"/>
      <c r="G43" s="161"/>
    </row>
    <row r="44" spans="2:7" ht="15" thickBot="1" x14ac:dyDescent="0.4"/>
    <row r="45" spans="2:7" ht="23.25" customHeight="1" x14ac:dyDescent="0.35">
      <c r="B45" s="153" t="s">
        <v>68</v>
      </c>
      <c r="C45" s="154"/>
      <c r="D45" s="154"/>
      <c r="E45" s="154"/>
      <c r="F45" s="155"/>
      <c r="G45" s="145">
        <f>G42+G16</f>
        <v>20</v>
      </c>
    </row>
    <row r="46" spans="2:7" ht="15" customHeight="1" thickBot="1" x14ac:dyDescent="0.4">
      <c r="B46" s="156"/>
      <c r="C46" s="157"/>
      <c r="D46" s="157"/>
      <c r="E46" s="157"/>
      <c r="F46" s="158"/>
      <c r="G46" s="146"/>
    </row>
  </sheetData>
  <sheetProtection selectLockedCells="1"/>
  <dataConsolidate/>
  <mergeCells count="46">
    <mergeCell ref="B26:C28"/>
    <mergeCell ref="D26:D28"/>
    <mergeCell ref="G26:G28"/>
    <mergeCell ref="B40:C41"/>
    <mergeCell ref="G45:G46"/>
    <mergeCell ref="B42:F43"/>
    <mergeCell ref="B45:F46"/>
    <mergeCell ref="B39:C39"/>
    <mergeCell ref="G42:G43"/>
    <mergeCell ref="D40:D41"/>
    <mergeCell ref="G40:G41"/>
    <mergeCell ref="B19:C20"/>
    <mergeCell ref="D19:D20"/>
    <mergeCell ref="G19:G20"/>
    <mergeCell ref="D7:G7"/>
    <mergeCell ref="D8:G8"/>
    <mergeCell ref="B10:G11"/>
    <mergeCell ref="B12:C12"/>
    <mergeCell ref="B13:B15"/>
    <mergeCell ref="E37:F37"/>
    <mergeCell ref="B38:C38"/>
    <mergeCell ref="E25:F25"/>
    <mergeCell ref="G21:G24"/>
    <mergeCell ref="B29:C30"/>
    <mergeCell ref="D29:D30"/>
    <mergeCell ref="B31:C35"/>
    <mergeCell ref="D31:D35"/>
    <mergeCell ref="G31:G35"/>
    <mergeCell ref="B21:C24"/>
    <mergeCell ref="D21:D24"/>
    <mergeCell ref="B37:C37"/>
    <mergeCell ref="G29:G30"/>
    <mergeCell ref="B36:C36"/>
    <mergeCell ref="E36:F36"/>
    <mergeCell ref="B25:C25"/>
    <mergeCell ref="B1:G2"/>
    <mergeCell ref="B5:C5"/>
    <mergeCell ref="D5:G5"/>
    <mergeCell ref="B17:G18"/>
    <mergeCell ref="E12:F12"/>
    <mergeCell ref="E13:F13"/>
    <mergeCell ref="B6:C6"/>
    <mergeCell ref="D6:G6"/>
    <mergeCell ref="B16:F16"/>
    <mergeCell ref="D3:F3"/>
    <mergeCell ref="D4:F4"/>
  </mergeCells>
  <dataValidations count="11">
    <dataValidation type="list" allowBlank="1" showInputMessage="1" showErrorMessage="1" sqref="D37 D38" xr:uid="{00000000-0002-0000-0000-000000000000}">
      <formula1>"Non,Oui"</formula1>
    </dataValidation>
    <dataValidation type="date" allowBlank="1" showInputMessage="1" showErrorMessage="1" sqref="D8:G8" xr:uid="{00000000-0002-0000-0000-000002000000}">
      <formula1>25569</formula1>
      <formula2>44074</formula2>
    </dataValidation>
    <dataValidation type="list" allowBlank="1" showInputMessage="1" showErrorMessage="1" sqref="B6 D6:G6 D36 D25 D39" xr:uid="{00000000-0002-0000-0000-000003000000}">
      <formula1>"Oui,Non"</formula1>
    </dataValidation>
    <dataValidation type="list" allowBlank="1" showInputMessage="1" showErrorMessage="1" sqref="C8" xr:uid="{00000000-0002-0000-0000-000004000000}">
      <formula1>"Définitif,Provisoire"</formula1>
    </dataValidation>
    <dataValidation allowBlank="1" showInputMessage="1" showErrorMessage="1" sqref="F30:F35 F21:F24 E19:E35 E37:E41" xr:uid="{00000000-0002-0000-0000-000006000000}"/>
    <dataValidation type="list" allowBlank="1" showInputMessage="1" showErrorMessage="1" sqref="D21:D24" xr:uid="{E39F5D80-76CB-4669-9C97-0C8CF5EA414A}">
      <formula1>"Non,Ecole,Secteur Géographique,Circonscription,Département"</formula1>
    </dataValidation>
    <dataValidation type="list" allowBlank="1" showInputMessage="1" showErrorMessage="1" sqref="D26" xr:uid="{088DED29-FE69-4284-9879-792CE67BB5F5}">
      <formula1>"Non,1 an,2 ans,3 ans"</formula1>
    </dataValidation>
    <dataValidation type="list" allowBlank="1" showInputMessage="1" showErrorMessage="1" sqref="D29:D30" xr:uid="{EC814435-1F4D-4A28-9F78-308377E34E2E}">
      <formula1>"Non,Après 3 ans consécutifs,Après 6 ans consécutifs"</formula1>
    </dataValidation>
    <dataValidation type="list" allowBlank="1" showInputMessage="1" showErrorMessage="1" sqref="D40" xr:uid="{241509B5-70B8-4ECC-A08A-4FF4072FB3BB}">
      <formula1>"Non,T1,T2"</formula1>
    </dataValidation>
    <dataValidation type="list" allowBlank="1" showInputMessage="1" showErrorMessage="1" sqref="D31:D35" xr:uid="{8012F76E-17BE-4DFF-929F-23795FB388A4}">
      <formula1>"Moins de 3 ans,3 ans,4 ans,5 ans,6 ans,7 ans et plus"</formula1>
    </dataValidation>
    <dataValidation type="list" allowBlank="1" showInputMessage="1" showErrorMessage="1" sqref="D19:D20" xr:uid="{8D7F8501-FDFF-43B0-A715-5553717C23ED}">
      <formula1>"Non,RQTH connue des services,Avis de la médecine de prévention"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landscape" horizontalDpi="4294967293" verticalDpi="597" r:id="rId1"/>
  <ignoredErrors>
    <ignoredError sqref="F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1"/>
  <sheetViews>
    <sheetView topLeftCell="A7" workbookViewId="0">
      <selection activeCell="E20" sqref="E20"/>
    </sheetView>
  </sheetViews>
  <sheetFormatPr baseColWidth="10" defaultRowHeight="14.5" x14ac:dyDescent="0.35"/>
  <cols>
    <col min="2" max="2" width="42.81640625" bestFit="1" customWidth="1"/>
    <col min="3" max="3" width="30.54296875" customWidth="1"/>
    <col min="4" max="4" width="32.81640625" customWidth="1"/>
    <col min="5" max="5" width="31.54296875" bestFit="1" customWidth="1"/>
  </cols>
  <sheetData>
    <row r="1" spans="2:5" x14ac:dyDescent="0.35">
      <c r="B1" s="165" t="s">
        <v>31</v>
      </c>
      <c r="C1" s="166"/>
      <c r="D1" s="166"/>
      <c r="E1" s="167"/>
    </row>
    <row r="2" spans="2:5" ht="15" thickBot="1" x14ac:dyDescent="0.4">
      <c r="B2" s="168"/>
      <c r="C2" s="169"/>
      <c r="D2" s="169"/>
      <c r="E2" s="170"/>
    </row>
    <row r="3" spans="2:5" ht="21.5" thickBot="1" x14ac:dyDescent="0.4">
      <c r="B3" s="6" t="s">
        <v>0</v>
      </c>
      <c r="C3" s="7" t="s">
        <v>1</v>
      </c>
      <c r="D3" s="7" t="s">
        <v>2</v>
      </c>
      <c r="E3" s="8" t="s">
        <v>3</v>
      </c>
    </row>
    <row r="4" spans="2:5" s="3" customFormat="1" ht="19" thickBot="1" x14ac:dyDescent="0.5">
      <c r="B4" s="24"/>
      <c r="C4" s="25"/>
      <c r="D4" s="25"/>
      <c r="E4" s="26"/>
    </row>
    <row r="5" spans="2:5" s="4" customFormat="1" ht="21.5" thickBot="1" x14ac:dyDescent="0.55000000000000004">
      <c r="B5" s="85" t="s">
        <v>4</v>
      </c>
      <c r="C5" s="86"/>
      <c r="D5" s="87" t="s">
        <v>8</v>
      </c>
      <c r="E5" s="89"/>
    </row>
    <row r="6" spans="2:5" s="4" customFormat="1" ht="21.5" thickBot="1" x14ac:dyDescent="0.55000000000000004">
      <c r="B6" s="203"/>
      <c r="C6" s="204"/>
      <c r="D6" s="205"/>
      <c r="E6" s="206"/>
    </row>
    <row r="7" spans="2:5" s="5" customFormat="1" ht="21.5" thickBot="1" x14ac:dyDescent="0.4">
      <c r="B7" s="6" t="s">
        <v>5</v>
      </c>
      <c r="C7" s="7" t="s">
        <v>6</v>
      </c>
      <c r="D7" s="73" t="s">
        <v>9</v>
      </c>
      <c r="E7" s="122"/>
    </row>
    <row r="8" spans="2:5" s="3" customFormat="1" ht="19" thickBot="1" x14ac:dyDescent="0.5">
      <c r="B8" s="22"/>
      <c r="C8" s="23" t="s">
        <v>7</v>
      </c>
      <c r="D8" s="207"/>
      <c r="E8" s="208"/>
    </row>
    <row r="9" spans="2:5" ht="15" thickBot="1" x14ac:dyDescent="0.4"/>
    <row r="10" spans="2:5" x14ac:dyDescent="0.35">
      <c r="B10" s="90" t="s">
        <v>10</v>
      </c>
      <c r="C10" s="91"/>
      <c r="D10" s="91"/>
      <c r="E10" s="92"/>
    </row>
    <row r="11" spans="2:5" x14ac:dyDescent="0.35">
      <c r="B11" s="198"/>
      <c r="C11" s="199"/>
      <c r="D11" s="199"/>
      <c r="E11" s="200"/>
    </row>
    <row r="12" spans="2:5" ht="18.5" x14ac:dyDescent="0.35">
      <c r="B12" s="201" t="s">
        <v>11</v>
      </c>
      <c r="C12" s="202"/>
      <c r="D12" s="12" t="s">
        <v>12</v>
      </c>
      <c r="E12" s="13" t="s">
        <v>13</v>
      </c>
    </row>
    <row r="13" spans="2:5" x14ac:dyDescent="0.35">
      <c r="B13" s="193" t="s">
        <v>14</v>
      </c>
      <c r="C13" s="14" t="s">
        <v>15</v>
      </c>
      <c r="D13" s="1"/>
      <c r="E13" s="10">
        <f>D13*2</f>
        <v>0</v>
      </c>
    </row>
    <row r="14" spans="2:5" x14ac:dyDescent="0.35">
      <c r="B14" s="193"/>
      <c r="C14" s="14" t="s">
        <v>16</v>
      </c>
      <c r="D14" s="1"/>
      <c r="E14" s="10">
        <f>D14*(1/12)</f>
        <v>0</v>
      </c>
    </row>
    <row r="15" spans="2:5" ht="15" thickBot="1" x14ac:dyDescent="0.4">
      <c r="B15" s="194"/>
      <c r="C15" s="15" t="s">
        <v>17</v>
      </c>
      <c r="D15" s="9"/>
      <c r="E15" s="11">
        <f>D15*(1/30)</f>
        <v>0</v>
      </c>
    </row>
    <row r="16" spans="2:5" ht="24" thickBot="1" x14ac:dyDescent="0.6">
      <c r="B16" s="195" t="s">
        <v>18</v>
      </c>
      <c r="C16" s="196"/>
      <c r="D16" s="197"/>
      <c r="E16" s="21">
        <f>SUM(E13:E15)</f>
        <v>0</v>
      </c>
    </row>
    <row r="17" spans="2:5" x14ac:dyDescent="0.35">
      <c r="B17" s="90" t="s">
        <v>19</v>
      </c>
      <c r="C17" s="91"/>
      <c r="D17" s="91"/>
      <c r="E17" s="92"/>
    </row>
    <row r="18" spans="2:5" ht="15" thickBot="1" x14ac:dyDescent="0.4">
      <c r="B18" s="93"/>
      <c r="C18" s="94"/>
      <c r="D18" s="94"/>
      <c r="E18" s="95"/>
    </row>
    <row r="19" spans="2:5" x14ac:dyDescent="0.35">
      <c r="B19" s="191" t="s">
        <v>20</v>
      </c>
      <c r="C19" s="192"/>
      <c r="D19" s="19" t="s">
        <v>27</v>
      </c>
      <c r="E19" s="16">
        <f>IF(D19="Oui",5,0)</f>
        <v>0</v>
      </c>
    </row>
    <row r="20" spans="2:5" x14ac:dyDescent="0.35">
      <c r="B20" s="187" t="s">
        <v>21</v>
      </c>
      <c r="C20" s="188"/>
      <c r="D20" s="2" t="s">
        <v>27</v>
      </c>
      <c r="E20" s="17">
        <f>IF(D20="Oui","Contactez un membre du SnudiFO",0)</f>
        <v>0</v>
      </c>
    </row>
    <row r="21" spans="2:5" x14ac:dyDescent="0.35">
      <c r="B21" s="187" t="s">
        <v>22</v>
      </c>
      <c r="C21" s="188"/>
      <c r="D21" s="2" t="s">
        <v>27</v>
      </c>
      <c r="E21" s="17">
        <f>IF(D21="Oui",4,0)</f>
        <v>0</v>
      </c>
    </row>
    <row r="22" spans="2:5" x14ac:dyDescent="0.35">
      <c r="B22" s="187" t="s">
        <v>23</v>
      </c>
      <c r="C22" s="188"/>
      <c r="D22" s="2" t="s">
        <v>27</v>
      </c>
      <c r="E22" s="17">
        <f>IF(D22="Oui",4,0)</f>
        <v>0</v>
      </c>
    </row>
    <row r="23" spans="2:5" x14ac:dyDescent="0.35">
      <c r="B23" s="187" t="s">
        <v>24</v>
      </c>
      <c r="C23" s="188"/>
      <c r="D23" s="2" t="s">
        <v>27</v>
      </c>
      <c r="E23" s="17">
        <f>IF(D23="2 ans",4,IF(D23="3 ans et +",5,0))</f>
        <v>0</v>
      </c>
    </row>
    <row r="24" spans="2:5" x14ac:dyDescent="0.35">
      <c r="B24" s="187" t="s">
        <v>25</v>
      </c>
      <c r="C24" s="188"/>
      <c r="D24" s="2" t="s">
        <v>27</v>
      </c>
      <c r="E24" s="17">
        <f>IF(D24="Oui",2,0)</f>
        <v>0</v>
      </c>
    </row>
    <row r="25" spans="2:5" x14ac:dyDescent="0.35">
      <c r="B25" s="187" t="s">
        <v>28</v>
      </c>
      <c r="C25" s="188"/>
      <c r="D25" s="2" t="s">
        <v>27</v>
      </c>
      <c r="E25" s="17">
        <f>IF(D25="1 an",1,IF(D25="2 ans",2,IF(D25="3 ans et +",3,0)))</f>
        <v>0</v>
      </c>
    </row>
    <row r="26" spans="2:5" ht="15" thickBot="1" x14ac:dyDescent="0.4">
      <c r="B26" s="189" t="s">
        <v>26</v>
      </c>
      <c r="C26" s="190"/>
      <c r="D26" s="20" t="s">
        <v>27</v>
      </c>
      <c r="E26" s="18">
        <f>IF(D26="Oui",50,0)</f>
        <v>0</v>
      </c>
    </row>
    <row r="27" spans="2:5" x14ac:dyDescent="0.35">
      <c r="B27" s="171" t="s">
        <v>29</v>
      </c>
      <c r="C27" s="172"/>
      <c r="D27" s="173"/>
      <c r="E27" s="177">
        <f>SUM(E19:E26)</f>
        <v>0</v>
      </c>
    </row>
    <row r="28" spans="2:5" ht="15" thickBot="1" x14ac:dyDescent="0.4">
      <c r="B28" s="174"/>
      <c r="C28" s="175"/>
      <c r="D28" s="176"/>
      <c r="E28" s="178"/>
    </row>
    <row r="29" spans="2:5" ht="15" thickBot="1" x14ac:dyDescent="0.4"/>
    <row r="30" spans="2:5" x14ac:dyDescent="0.35">
      <c r="B30" s="179" t="s">
        <v>30</v>
      </c>
      <c r="C30" s="180"/>
      <c r="D30" s="181"/>
      <c r="E30" s="185">
        <f>E27+E16</f>
        <v>0</v>
      </c>
    </row>
    <row r="31" spans="2:5" ht="15" thickBot="1" x14ac:dyDescent="0.4">
      <c r="B31" s="182"/>
      <c r="C31" s="183"/>
      <c r="D31" s="184"/>
      <c r="E31" s="186"/>
    </row>
  </sheetData>
  <mergeCells count="24">
    <mergeCell ref="B10:E11"/>
    <mergeCell ref="B12:C12"/>
    <mergeCell ref="B5:C5"/>
    <mergeCell ref="D5:E5"/>
    <mergeCell ref="B6:C6"/>
    <mergeCell ref="D6:E6"/>
    <mergeCell ref="D7:E7"/>
    <mergeCell ref="D8:E8"/>
    <mergeCell ref="B1:E2"/>
    <mergeCell ref="B27:D28"/>
    <mergeCell ref="E27:E28"/>
    <mergeCell ref="B30:D31"/>
    <mergeCell ref="E30:E31"/>
    <mergeCell ref="B21:C21"/>
    <mergeCell ref="B22:C22"/>
    <mergeCell ref="B23:C23"/>
    <mergeCell ref="B24:C24"/>
    <mergeCell ref="B25:C25"/>
    <mergeCell ref="B26:C26"/>
    <mergeCell ref="B19:C19"/>
    <mergeCell ref="B20:C20"/>
    <mergeCell ref="B13:B15"/>
    <mergeCell ref="B16:D16"/>
    <mergeCell ref="B17:E18"/>
  </mergeCells>
  <dataValidations count="5">
    <dataValidation type="list" allowBlank="1" showInputMessage="1" showErrorMessage="1" sqref="C8" xr:uid="{00000000-0002-0000-0100-000000000000}">
      <formula1>"Définitif,Provisoire"</formula1>
    </dataValidation>
    <dataValidation type="list" allowBlank="1" showInputMessage="1" showErrorMessage="1" sqref="B6 D6:E6 D19 D20 D21 D22 D24 D26" xr:uid="{00000000-0002-0000-0100-000001000000}">
      <formula1>"Oui,Non"</formula1>
    </dataValidation>
    <dataValidation type="date" allowBlank="1" showInputMessage="1" showErrorMessage="1" sqref="D8:E8" xr:uid="{00000000-0002-0000-0100-000002000000}">
      <formula1>25569</formula1>
      <formula2>44074</formula2>
    </dataValidation>
    <dataValidation type="list" allowBlank="1" showInputMessage="1" showErrorMessage="1" sqref="D23" xr:uid="{00000000-0002-0000-0100-000004000000}">
      <formula1>"2 ans,3 ans et +,Non"</formula1>
    </dataValidation>
    <dataValidation type="list" allowBlank="1" showInputMessage="1" showErrorMessage="1" sqref="D25" xr:uid="{00000000-0002-0000-0100-000005000000}">
      <formula1>"1 an,2 ans,3 ans et +,Non"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41" sqref="C41"/>
    </sheetView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version modifiée</vt:lpstr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Raphi Le Sobre</dc:creator>
  <cp:lastModifiedBy>Aurélien Dutt</cp:lastModifiedBy>
  <cp:lastPrinted>2020-04-22T16:55:33Z</cp:lastPrinted>
  <dcterms:created xsi:type="dcterms:W3CDTF">2020-04-21T18:53:12Z</dcterms:created>
  <dcterms:modified xsi:type="dcterms:W3CDTF">2023-04-12T12:11:22Z</dcterms:modified>
</cp:coreProperties>
</file>